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\Desktop\"/>
    </mc:Choice>
  </mc:AlternateContent>
  <xr:revisionPtr revIDLastSave="0" documentId="13_ncr:1_{6B8C3C8E-E7BB-4A74-BAB5-E52E39254645}" xr6:coauthVersionLast="47" xr6:coauthVersionMax="47" xr10:uidLastSave="{00000000-0000-0000-0000-000000000000}"/>
  <bookViews>
    <workbookView xWindow="-57720" yWindow="60" windowWidth="29040" windowHeight="15990" xr2:uid="{2A97EF51-DFB7-430B-B4B4-CCB4D54D3154}"/>
  </bookViews>
  <sheets>
    <sheet name="簡易課税シュミレーショ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" l="1"/>
  <c r="D20" i="1"/>
  <c r="F20" i="1"/>
  <c r="E28" i="1" l="1"/>
  <c r="F8" i="1"/>
  <c r="N6" i="1" s="1"/>
  <c r="D8" i="1"/>
  <c r="L6" i="1" s="1"/>
  <c r="E14" i="1"/>
  <c r="C14" i="1"/>
  <c r="D9" i="1"/>
  <c r="L7" i="1" s="1"/>
  <c r="C31" i="1"/>
  <c r="C28" i="1"/>
  <c r="E31" i="1"/>
  <c r="F30" i="1"/>
  <c r="F31" i="1" s="1"/>
  <c r="F25" i="1"/>
  <c r="F24" i="1"/>
  <c r="F23" i="1"/>
  <c r="F22" i="1"/>
  <c r="F21" i="1"/>
  <c r="F19" i="1"/>
  <c r="F18" i="1"/>
  <c r="F17" i="1"/>
  <c r="F16" i="1"/>
  <c r="F13" i="1"/>
  <c r="N11" i="1" s="1"/>
  <c r="F11" i="1"/>
  <c r="N9" i="1" s="1"/>
  <c r="F10" i="1"/>
  <c r="N8" i="1" s="1"/>
  <c r="F9" i="1"/>
  <c r="N7" i="1" s="1"/>
  <c r="E6" i="1"/>
  <c r="F5" i="1"/>
  <c r="F6" i="1" s="1"/>
  <c r="D16" i="1"/>
  <c r="C6" i="1"/>
  <c r="D25" i="1"/>
  <c r="D30" i="1"/>
  <c r="D31" i="1" s="1"/>
  <c r="D18" i="1"/>
  <c r="D19" i="1"/>
  <c r="D21" i="1"/>
  <c r="D22" i="1"/>
  <c r="D23" i="1"/>
  <c r="D24" i="1"/>
  <c r="D17" i="1"/>
  <c r="D10" i="1"/>
  <c r="D11" i="1"/>
  <c r="L8" i="1" s="1"/>
  <c r="D12" i="1"/>
  <c r="L10" i="1" s="1"/>
  <c r="D13" i="1"/>
  <c r="L11" i="1" s="1"/>
  <c r="D5" i="1"/>
  <c r="D6" i="1" s="1"/>
  <c r="L9" i="1" l="1"/>
  <c r="F28" i="1"/>
  <c r="D34" i="1"/>
  <c r="F34" i="1"/>
  <c r="D14" i="1"/>
  <c r="F14" i="1"/>
  <c r="D28" i="1"/>
  <c r="F33" i="1" l="1"/>
  <c r="N12" i="1"/>
  <c r="L12" i="1"/>
  <c r="M9" i="1" s="1"/>
  <c r="D33" i="1"/>
  <c r="D35" i="1" s="1"/>
  <c r="G34" i="1"/>
  <c r="F35" i="1"/>
  <c r="M12" i="1" l="1"/>
  <c r="M6" i="1"/>
  <c r="M10" i="1"/>
  <c r="M7" i="1"/>
  <c r="M11" i="1"/>
  <c r="M8" i="1"/>
  <c r="O12" i="1"/>
  <c r="O10" i="1"/>
  <c r="O8" i="1"/>
  <c r="O7" i="1"/>
  <c r="O6" i="1"/>
  <c r="O11" i="1"/>
  <c r="O9" i="1"/>
  <c r="G35" i="1"/>
  <c r="G33" i="1"/>
</calcChain>
</file>

<file path=xl/sharedStrings.xml><?xml version="1.0" encoding="utf-8"?>
<sst xmlns="http://schemas.openxmlformats.org/spreadsheetml/2006/main" count="59" uniqueCount="55">
  <si>
    <t>消耗品</t>
    <rPh sb="0" eb="3">
      <t>ショウモウヒン</t>
    </rPh>
    <phoneticPr fontId="2"/>
  </si>
  <si>
    <t>交際費</t>
    <rPh sb="0" eb="3">
      <t>コウサイヒ</t>
    </rPh>
    <phoneticPr fontId="2"/>
  </si>
  <si>
    <t>福利厚生費</t>
    <rPh sb="0" eb="5">
      <t>フクリコウセイヒ</t>
    </rPh>
    <phoneticPr fontId="2"/>
  </si>
  <si>
    <t>車両費</t>
    <rPh sb="0" eb="3">
      <t>シャリョウヒ</t>
    </rPh>
    <phoneticPr fontId="2"/>
  </si>
  <si>
    <t>旅費交通費</t>
    <rPh sb="0" eb="2">
      <t>リョヒ</t>
    </rPh>
    <rPh sb="2" eb="5">
      <t>コウツウヒ</t>
    </rPh>
    <phoneticPr fontId="2"/>
  </si>
  <si>
    <t>月額</t>
    <rPh sb="0" eb="2">
      <t>ゲツガク</t>
    </rPh>
    <phoneticPr fontId="2"/>
  </si>
  <si>
    <t>年額</t>
    <rPh sb="0" eb="2">
      <t>ネンガク</t>
    </rPh>
    <phoneticPr fontId="2"/>
  </si>
  <si>
    <t>外注費</t>
    <rPh sb="0" eb="3">
      <t>ガイチュウヒ</t>
    </rPh>
    <phoneticPr fontId="2"/>
  </si>
  <si>
    <t>資産購入　車・内装</t>
    <rPh sb="0" eb="4">
      <t>シサンコウニュウ</t>
    </rPh>
    <rPh sb="5" eb="6">
      <t>クルマ</t>
    </rPh>
    <rPh sb="7" eb="9">
      <t>ナイソウ</t>
    </rPh>
    <phoneticPr fontId="2"/>
  </si>
  <si>
    <t>8％　軽減税率課税仕入</t>
    <rPh sb="3" eb="7">
      <t>ケイゲンゼイリツ</t>
    </rPh>
    <rPh sb="7" eb="11">
      <t>カゼイシイレ</t>
    </rPh>
    <phoneticPr fontId="2"/>
  </si>
  <si>
    <t>10％　課税仕入</t>
    <rPh sb="4" eb="8">
      <t>カゼイシイレ</t>
    </rPh>
    <phoneticPr fontId="2"/>
  </si>
  <si>
    <t>単位：万円</t>
    <rPh sb="0" eb="2">
      <t>タンイ</t>
    </rPh>
    <rPh sb="3" eb="5">
      <t>マンエン</t>
    </rPh>
    <phoneticPr fontId="2"/>
  </si>
  <si>
    <t>10％売上合計</t>
    <rPh sb="3" eb="5">
      <t>ウリアゲ</t>
    </rPh>
    <rPh sb="5" eb="7">
      <t>ゴウケイ</t>
    </rPh>
    <phoneticPr fontId="2"/>
  </si>
  <si>
    <t>8％軽減売上合計</t>
    <rPh sb="2" eb="4">
      <t>ケイゲン</t>
    </rPh>
    <rPh sb="4" eb="6">
      <t>ウリアゲ</t>
    </rPh>
    <rPh sb="6" eb="8">
      <t>ゴウケイ</t>
    </rPh>
    <phoneticPr fontId="2"/>
  </si>
  <si>
    <t>８％食品仕入</t>
    <rPh sb="2" eb="6">
      <t>ショクヒンシイ</t>
    </rPh>
    <phoneticPr fontId="2"/>
  </si>
  <si>
    <t>その他</t>
    <rPh sb="2" eb="3">
      <t>タ</t>
    </rPh>
    <phoneticPr fontId="2"/>
  </si>
  <si>
    <t>修繕費</t>
    <rPh sb="0" eb="3">
      <t>シュウゼンヒ</t>
    </rPh>
    <phoneticPr fontId="2"/>
  </si>
  <si>
    <t>簡易課税メリット</t>
    <rPh sb="0" eb="4">
      <t>カンイカゼイ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</si>
  <si>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</si>
  <si>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</si>
  <si>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2年合計</t>
    <rPh sb="1" eb="4">
      <t>ネンゴウケイ</t>
    </rPh>
    <phoneticPr fontId="2"/>
  </si>
  <si>
    <t>原則課税納税額</t>
    <rPh sb="0" eb="4">
      <t>ゲンソクカゼイ</t>
    </rPh>
    <rPh sb="4" eb="7">
      <t>ノウゼイガク</t>
    </rPh>
    <phoneticPr fontId="2"/>
  </si>
  <si>
    <t>簡易課税納税額</t>
    <rPh sb="0" eb="4">
      <t>カンイカゼイ</t>
    </rPh>
    <rPh sb="4" eb="7">
      <t>ノウゼイガク</t>
    </rPh>
    <phoneticPr fontId="2"/>
  </si>
  <si>
    <t>税込で金額で入力</t>
    <rPh sb="0" eb="2">
      <t>ゼイコ</t>
    </rPh>
    <rPh sb="3" eb="5">
      <t>キンガク</t>
    </rPh>
    <rPh sb="6" eb="8">
      <t>ニュウリョク</t>
    </rPh>
    <phoneticPr fontId="2"/>
  </si>
  <si>
    <t>入力セル</t>
    <rPh sb="0" eb="2">
      <t>ニュウリョク</t>
    </rPh>
    <phoneticPr fontId="2"/>
  </si>
  <si>
    <t>給与、賞与、税金、社会保険、国保、年金は含まない</t>
    <rPh sb="0" eb="2">
      <t>キュウヨ</t>
    </rPh>
    <rPh sb="3" eb="5">
      <t>ショウヨ</t>
    </rPh>
    <rPh sb="6" eb="8">
      <t>ゼイキン</t>
    </rPh>
    <rPh sb="9" eb="13">
      <t>シャカイホケン</t>
    </rPh>
    <rPh sb="14" eb="16">
      <t>コクホ</t>
    </rPh>
    <rPh sb="17" eb="19">
      <t>ネンキン</t>
    </rPh>
    <rPh sb="20" eb="21">
      <t>フク</t>
    </rPh>
    <phoneticPr fontId="2"/>
  </si>
  <si>
    <t>事業に係る資産のみで　事業割合で入力　例：100万の車　70％の事業割合の場合70万円で入力　土地は除きます</t>
    <rPh sb="0" eb="2">
      <t>ジギョウ</t>
    </rPh>
    <rPh sb="3" eb="4">
      <t>カカ</t>
    </rPh>
    <rPh sb="5" eb="7">
      <t>シサン</t>
    </rPh>
    <rPh sb="11" eb="15">
      <t>ジギョウワリアイ</t>
    </rPh>
    <rPh sb="16" eb="18">
      <t>ニュウリョク</t>
    </rPh>
    <rPh sb="19" eb="20">
      <t>レイ</t>
    </rPh>
    <rPh sb="24" eb="25">
      <t>マン</t>
    </rPh>
    <rPh sb="26" eb="27">
      <t>クルマ</t>
    </rPh>
    <rPh sb="32" eb="36">
      <t>ジギョウワリアイ</t>
    </rPh>
    <rPh sb="37" eb="39">
      <t>バアイ</t>
    </rPh>
    <rPh sb="41" eb="42">
      <t>マン</t>
    </rPh>
    <rPh sb="42" eb="43">
      <t>エン</t>
    </rPh>
    <rPh sb="44" eb="46">
      <t>ニュウリョク</t>
    </rPh>
    <rPh sb="47" eb="49">
      <t>トチ</t>
    </rPh>
    <rPh sb="50" eb="51">
      <t>ノゾ</t>
    </rPh>
    <phoneticPr fontId="2"/>
  </si>
  <si>
    <t>簡易課税　メリットシュミレーションシート</t>
    <rPh sb="0" eb="4">
      <t>カンイカゼイ</t>
    </rPh>
    <phoneticPr fontId="2"/>
  </si>
  <si>
    <t>仕入　税率10％（食品以外）</t>
    <rPh sb="0" eb="2">
      <t>シイレ</t>
    </rPh>
    <rPh sb="3" eb="5">
      <t>ゼイリツ</t>
    </rPh>
    <rPh sb="9" eb="11">
      <t>ショクヒン</t>
    </rPh>
    <rPh sb="11" eb="13">
      <t>イガイ</t>
    </rPh>
    <phoneticPr fontId="2"/>
  </si>
  <si>
    <t>簡易課税1年目のみ2年トータルで判定</t>
  </si>
  <si>
    <t>簡易課税2年目以降は、単年度で判定</t>
  </si>
  <si>
    <t>住宅用契約の自宅兼事務所は含まない</t>
    <rPh sb="0" eb="3">
      <t>ジュウタクヨウ</t>
    </rPh>
    <rPh sb="3" eb="5">
      <t>ケイヤク</t>
    </rPh>
    <rPh sb="6" eb="12">
      <t>ジタクケンジムショ</t>
    </rPh>
    <rPh sb="13" eb="14">
      <t>フク</t>
    </rPh>
    <phoneticPr fontId="2"/>
  </si>
  <si>
    <t>事業用の資産(車など)の売却を含ます</t>
    <rPh sb="4" eb="6">
      <t>シサン</t>
    </rPh>
    <rPh sb="7" eb="8">
      <t>クルマ</t>
    </rPh>
    <rPh sb="12" eb="14">
      <t>バイキャク</t>
    </rPh>
    <rPh sb="15" eb="16">
      <t>フク</t>
    </rPh>
    <phoneticPr fontId="2"/>
  </si>
  <si>
    <t>マイナスの時は簡易課税がメリット有り</t>
    <rPh sb="5" eb="6">
      <t>トキ</t>
    </rPh>
    <rPh sb="7" eb="9">
      <t>カンイ</t>
    </rPh>
    <rPh sb="9" eb="11">
      <t>カゼイ</t>
    </rPh>
    <rPh sb="16" eb="17">
      <t>ア</t>
    </rPh>
    <phoneticPr fontId="2"/>
  </si>
  <si>
    <t>事務所家賃・駐車場</t>
    <rPh sb="0" eb="5">
      <t>ジムショヤチン</t>
    </rPh>
    <rPh sb="6" eb="9">
      <t>チュウシャジョウ</t>
    </rPh>
    <phoneticPr fontId="2"/>
  </si>
  <si>
    <t>リース料</t>
    <rPh sb="3" eb="4">
      <t>リョウ</t>
    </rPh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</si>
  <si>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</si>
  <si>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</si>
  <si>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</si>
  <si>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</si>
  <si>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5種</t>
    <rPh sb="1" eb="2">
      <t>シュ</t>
    </rPh>
    <phoneticPr fontId="2"/>
  </si>
  <si>
    <t>6種</t>
    <rPh sb="1" eb="2">
      <t>シュ</t>
    </rPh>
    <phoneticPr fontId="2"/>
  </si>
  <si>
    <t>合計</t>
    <rPh sb="0" eb="2">
      <t>ゴウケイ</t>
    </rPh>
    <phoneticPr fontId="2"/>
  </si>
  <si>
    <t>1年目　課税売上</t>
    <phoneticPr fontId="2"/>
  </si>
  <si>
    <t>2年目　課税売上</t>
    <rPh sb="1" eb="3">
      <t>ネンメ</t>
    </rPh>
    <rPh sb="4" eb="8">
      <t>カゼイウリアゲ</t>
    </rPh>
    <phoneticPr fontId="2"/>
  </si>
  <si>
    <t>種</t>
    <rPh sb="0" eb="1">
      <t>シュ</t>
    </rPh>
    <phoneticPr fontId="2"/>
  </si>
  <si>
    <t>卸売売上　1種　10％</t>
    <rPh sb="0" eb="2">
      <t>オロシウ</t>
    </rPh>
    <rPh sb="2" eb="4">
      <t>ウリアゲ</t>
    </rPh>
    <rPh sb="6" eb="7">
      <t>シュ</t>
    </rPh>
    <phoneticPr fontId="2"/>
  </si>
  <si>
    <t>小売売上　2種　20％</t>
    <rPh sb="0" eb="2">
      <t>コウリ</t>
    </rPh>
    <rPh sb="2" eb="4">
      <t>ウリアゲ</t>
    </rPh>
    <rPh sb="6" eb="7">
      <t>シュ</t>
    </rPh>
    <phoneticPr fontId="2"/>
  </si>
  <si>
    <t>飲食売上　店内　4種　40％</t>
    <rPh sb="0" eb="2">
      <t>インショク</t>
    </rPh>
    <rPh sb="2" eb="4">
      <t>ウリアゲ</t>
    </rPh>
    <rPh sb="5" eb="7">
      <t>テンナイ</t>
    </rPh>
    <rPh sb="9" eb="10">
      <t>シュ</t>
    </rPh>
    <phoneticPr fontId="2"/>
  </si>
  <si>
    <t>建設・製造売上　3種　30％</t>
    <rPh sb="0" eb="2">
      <t>ケンセツ</t>
    </rPh>
    <rPh sb="3" eb="7">
      <t>セイゾウウリアゲ</t>
    </rPh>
    <rPh sb="9" eb="10">
      <t>シュ</t>
    </rPh>
    <phoneticPr fontId="2"/>
  </si>
  <si>
    <t>飲食売上　テイクアウト　4種　40％</t>
    <rPh sb="0" eb="4">
      <t>インショクウリアゲ</t>
    </rPh>
    <rPh sb="13" eb="14">
      <t>シュ</t>
    </rPh>
    <phoneticPr fontId="2"/>
  </si>
  <si>
    <t>サービス売上　5種　50％</t>
    <rPh sb="4" eb="6">
      <t>ウリアゲ</t>
    </rPh>
    <rPh sb="8" eb="9">
      <t>シュ</t>
    </rPh>
    <phoneticPr fontId="2"/>
  </si>
  <si>
    <t>不動産仲介、賃貸、管理売上　6種　60％</t>
    <rPh sb="0" eb="3">
      <t>フドウサン</t>
    </rPh>
    <rPh sb="3" eb="5">
      <t>チュウカイ</t>
    </rPh>
    <rPh sb="6" eb="8">
      <t>チンタイ</t>
    </rPh>
    <rPh sb="9" eb="11">
      <t>カンリ</t>
    </rPh>
    <rPh sb="11" eb="13">
      <t>ウリアゲ</t>
    </rPh>
    <rPh sb="15" eb="16">
      <t>シュ</t>
    </rPh>
    <phoneticPr fontId="2"/>
  </si>
  <si>
    <t>①1種類で全体の75％以上を占める場合には、その事業のパーセンテージで計算できます</t>
    <rPh sb="2" eb="4">
      <t>シュルイ</t>
    </rPh>
    <rPh sb="5" eb="7">
      <t>ゼンタイ</t>
    </rPh>
    <rPh sb="11" eb="13">
      <t>イジョウ</t>
    </rPh>
    <rPh sb="14" eb="15">
      <t>シ</t>
    </rPh>
    <rPh sb="17" eb="19">
      <t>バアイ</t>
    </rPh>
    <rPh sb="24" eb="26">
      <t>ジギョウ</t>
    </rPh>
    <rPh sb="35" eb="37">
      <t>ケイサン</t>
    </rPh>
    <phoneticPr fontId="2"/>
  </si>
  <si>
    <t>②2種類の合計で全体の75％以上を占める場合には、2種のうち低い方のパーセンテージで計算できます</t>
    <rPh sb="2" eb="4">
      <t>シュルイ</t>
    </rPh>
    <rPh sb="5" eb="7">
      <t>ゴウケイ</t>
    </rPh>
    <rPh sb="8" eb="10">
      <t>ゼンタイ</t>
    </rPh>
    <rPh sb="14" eb="16">
      <t>イジョウ</t>
    </rPh>
    <rPh sb="17" eb="18">
      <t>シ</t>
    </rPh>
    <rPh sb="20" eb="22">
      <t>バアイ</t>
    </rPh>
    <rPh sb="26" eb="27">
      <t>シュ</t>
    </rPh>
    <rPh sb="30" eb="31">
      <t>ヒク</t>
    </rPh>
    <rPh sb="32" eb="33">
      <t>ホウ</t>
    </rPh>
    <rPh sb="42" eb="44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</si>
</sst>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9"/>
      <color rgb="FF252525"/>
      <name val="Arial"/>
      <family val="2"/>
    </font>
    <font>
      <sz val="14"/>
      <color rgb="FF20386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38" fontId="3" fillId="0" borderId="1" xfId="1" applyFont="1" applyBorder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0" fontId="0" fillId="2" borderId="0" xfId="0" applyFill="1">
      <alignment vertical="center"/>
    </xf>
    <xf numFmtId="38" fontId="4" fillId="0" borderId="1" xfId="1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38" fontId="6" fillId="3" borderId="1" xfId="0" applyNumberFormat="1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readingOrder="1"/>
    </xf>
    <xf numFmtId="0" fontId="8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9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>
      <alignment vertical="center"/>
    </xf>
    <xf numFmtId="38" fontId="10" fillId="0" borderId="1" xfId="1" applyFont="1" applyBorder="1">
      <alignment vertical="center"/>
    </xf>
    <xf numFmtId="9" fontId="10" fillId="0" borderId="1" xfId="2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A85D-3116-4C28-8C10-FBD2FC3CB9A7}">
  <dimension ref="B1:O37"/>
  <sheetViews>
    <sheetView showGridLines="0" tabSelected="1" zoomScale="80" zoomScaleNormal="8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M5" sqref="L5:M5"/>
    </sheetView>
  </sheetViews>
  <sheetFormatPr defaultRowHeight="18" x14ac:dyDescent="0.55000000000000004"/>
  <cols>
    <col min="2" max="2" width="43.58203125" bestFit="1" customWidth="1"/>
    <col min="3" max="3" width="8.58203125" customWidth="1"/>
    <col min="4" max="4" width="10.83203125" style="1" customWidth="1"/>
    <col min="7" max="7" width="11.58203125" style="12" customWidth="1"/>
  </cols>
  <sheetData>
    <row r="1" spans="2:15" x14ac:dyDescent="0.55000000000000004">
      <c r="B1" s="11" t="s">
        <v>27</v>
      </c>
      <c r="E1" s="15"/>
    </row>
    <row r="2" spans="2:15" x14ac:dyDescent="0.55000000000000004">
      <c r="B2" s="9" t="s">
        <v>24</v>
      </c>
    </row>
    <row r="3" spans="2:15" x14ac:dyDescent="0.55000000000000004">
      <c r="B3" t="s">
        <v>23</v>
      </c>
      <c r="C3" s="25" t="s">
        <v>18</v>
      </c>
      <c r="D3" s="25"/>
      <c r="E3" s="21" t="s">
        <v>19</v>
      </c>
      <c r="F3" s="21"/>
      <c r="K3" s="33" t="s">
        <v>53</v>
      </c>
    </row>
    <row r="4" spans="2:15" x14ac:dyDescent="0.55000000000000004">
      <c r="B4" s="2" t="s">
        <v>11</v>
      </c>
      <c r="C4" s="2" t="s">
        <v>5</v>
      </c>
      <c r="D4" s="3" t="s">
        <v>6</v>
      </c>
      <c r="E4" s="2" t="s">
        <v>5</v>
      </c>
      <c r="F4" s="3" t="s">
        <v>6</v>
      </c>
      <c r="K4" s="33" t="s">
        <v>54</v>
      </c>
    </row>
    <row r="5" spans="2:15" x14ac:dyDescent="0.55000000000000004">
      <c r="B5" s="2" t="s">
        <v>50</v>
      </c>
      <c r="C5" s="7">
        <v>5</v>
      </c>
      <c r="D5" s="3">
        <f>C5*12</f>
        <v>60</v>
      </c>
      <c r="E5" s="7">
        <v>10</v>
      </c>
      <c r="F5" s="3">
        <f>E5*12</f>
        <v>120</v>
      </c>
      <c r="K5" s="29" t="s">
        <v>45</v>
      </c>
      <c r="L5" s="34" t="s">
        <v>43</v>
      </c>
      <c r="M5" s="34"/>
      <c r="N5" s="35" t="s">
        <v>44</v>
      </c>
      <c r="O5" s="36"/>
    </row>
    <row r="6" spans="2:15" s="5" customFormat="1" x14ac:dyDescent="0.55000000000000004">
      <c r="B6" s="18" t="s">
        <v>13</v>
      </c>
      <c r="C6" s="4">
        <f>SUM(C5)</f>
        <v>5</v>
      </c>
      <c r="D6" s="4">
        <f>SUM(D5)</f>
        <v>60</v>
      </c>
      <c r="E6" s="4">
        <f>SUM(E5)</f>
        <v>10</v>
      </c>
      <c r="F6" s="4">
        <f>SUM(F5)</f>
        <v>120</v>
      </c>
      <c r="G6" s="13"/>
      <c r="K6" s="30" t="s">
        <v>36</v>
      </c>
      <c r="L6" s="31">
        <f>D8/1.1</f>
        <v>1090.9090909090908</v>
      </c>
      <c r="M6" s="32">
        <f>L6/$L$12</f>
        <v>0.56150566704793581</v>
      </c>
      <c r="N6" s="31">
        <f>F8/1.1</f>
        <v>32.727272727272727</v>
      </c>
      <c r="O6" s="32">
        <f>N6/$N$12</f>
        <v>3.1141868512110732E-2</v>
      </c>
    </row>
    <row r="7" spans="2:15" s="5" customFormat="1" x14ac:dyDescent="0.55000000000000004">
      <c r="B7" s="19"/>
      <c r="G7" s="13"/>
      <c r="K7" s="30" t="s">
        <v>37</v>
      </c>
      <c r="L7" s="31">
        <f>D9/1.1</f>
        <v>109.09090909090908</v>
      </c>
      <c r="M7" s="32">
        <f>L7/$L$12</f>
        <v>5.6150566704793584E-2</v>
      </c>
      <c r="N7" s="31">
        <f>F9/1.1</f>
        <v>654.5454545454545</v>
      </c>
      <c r="O7" s="32">
        <f>N7/$N$12</f>
        <v>0.62283737024221453</v>
      </c>
    </row>
    <row r="8" spans="2:15" x14ac:dyDescent="0.55000000000000004">
      <c r="B8" s="20" t="s">
        <v>46</v>
      </c>
      <c r="C8" s="7">
        <v>100</v>
      </c>
      <c r="D8" s="3">
        <f>C8*12</f>
        <v>1200</v>
      </c>
      <c r="E8" s="7">
        <v>3</v>
      </c>
      <c r="F8" s="3">
        <f>E8*12</f>
        <v>36</v>
      </c>
      <c r="K8" s="30" t="s">
        <v>38</v>
      </c>
      <c r="L8" s="31">
        <f>D11/1.1</f>
        <v>163.63636363636363</v>
      </c>
      <c r="M8" s="32">
        <f>L8/$L$12</f>
        <v>8.4225850057190382E-2</v>
      </c>
      <c r="N8" s="31">
        <f>F10/1.1</f>
        <v>0</v>
      </c>
      <c r="O8" s="32">
        <f>N8/$N$12</f>
        <v>0</v>
      </c>
    </row>
    <row r="9" spans="2:15" x14ac:dyDescent="0.55000000000000004">
      <c r="B9" s="20" t="s">
        <v>47</v>
      </c>
      <c r="C9" s="7">
        <v>10</v>
      </c>
      <c r="D9" s="3">
        <f>C9*12</f>
        <v>120</v>
      </c>
      <c r="E9" s="7">
        <v>60</v>
      </c>
      <c r="F9" s="3">
        <f>E9*12</f>
        <v>720</v>
      </c>
      <c r="K9" s="30" t="s">
        <v>39</v>
      </c>
      <c r="L9" s="31">
        <f>D10/1.1+D6/1.08</f>
        <v>142.82828282828282</v>
      </c>
      <c r="M9" s="32">
        <f>L9/$L$12</f>
        <v>7.3515649370905684E-2</v>
      </c>
      <c r="N9" s="31">
        <f>F11/1.1</f>
        <v>0</v>
      </c>
      <c r="O9" s="32">
        <f>N9/$N$12</f>
        <v>0</v>
      </c>
    </row>
    <row r="10" spans="2:15" x14ac:dyDescent="0.55000000000000004">
      <c r="B10" s="20" t="s">
        <v>48</v>
      </c>
      <c r="C10" s="7">
        <v>8</v>
      </c>
      <c r="D10" s="3">
        <f t="shared" ref="D10:F13" si="0">C10*12</f>
        <v>96</v>
      </c>
      <c r="E10" s="7">
        <v>0</v>
      </c>
      <c r="F10" s="3">
        <f t="shared" si="0"/>
        <v>0</v>
      </c>
      <c r="K10" s="30" t="s">
        <v>40</v>
      </c>
      <c r="L10" s="31">
        <f>D12/1.1</f>
        <v>218.18181818181816</v>
      </c>
      <c r="M10" s="32">
        <f>L10/$L$12</f>
        <v>0.11230113340958717</v>
      </c>
      <c r="N10" s="31">
        <f>F12/1.1</f>
        <v>363.63636363636363</v>
      </c>
      <c r="O10" s="32">
        <f>N10/$N$12</f>
        <v>0.34602076124567477</v>
      </c>
    </row>
    <row r="11" spans="2:15" x14ac:dyDescent="0.55000000000000004">
      <c r="B11" s="20" t="s">
        <v>49</v>
      </c>
      <c r="C11" s="7">
        <v>15</v>
      </c>
      <c r="D11" s="3">
        <f t="shared" si="0"/>
        <v>180</v>
      </c>
      <c r="E11" s="7">
        <v>0</v>
      </c>
      <c r="F11" s="3">
        <f t="shared" si="0"/>
        <v>0</v>
      </c>
      <c r="G11" t="s">
        <v>32</v>
      </c>
      <c r="K11" s="30" t="s">
        <v>41</v>
      </c>
      <c r="L11" s="31">
        <f>D13/1.1</f>
        <v>218.18181818181816</v>
      </c>
      <c r="M11" s="32">
        <f>L11/$L$12</f>
        <v>0.11230113340958717</v>
      </c>
      <c r="N11" s="31">
        <f>F13/1.1</f>
        <v>0</v>
      </c>
      <c r="O11" s="32">
        <f>N11/$N$12</f>
        <v>0</v>
      </c>
    </row>
    <row r="12" spans="2:15" x14ac:dyDescent="0.55000000000000004">
      <c r="B12" s="20" t="s">
        <v>51</v>
      </c>
      <c r="C12" s="7">
        <v>20</v>
      </c>
      <c r="D12" s="3">
        <f t="shared" si="0"/>
        <v>240</v>
      </c>
      <c r="E12" s="7">
        <v>100</v>
      </c>
      <c r="F12" s="3">
        <v>400</v>
      </c>
      <c r="K12" s="30" t="s">
        <v>42</v>
      </c>
      <c r="L12" s="31">
        <f>SUM(L6:L11)</f>
        <v>1942.8282828282829</v>
      </c>
      <c r="M12" s="32">
        <f>L12/$L$12</f>
        <v>1</v>
      </c>
      <c r="N12" s="31">
        <f>F14/1.1</f>
        <v>1050.9090909090908</v>
      </c>
      <c r="O12" s="32">
        <f>N12/$N$12</f>
        <v>1</v>
      </c>
    </row>
    <row r="13" spans="2:15" x14ac:dyDescent="0.55000000000000004">
      <c r="B13" s="12" t="s">
        <v>52</v>
      </c>
      <c r="C13" s="7">
        <v>20</v>
      </c>
      <c r="D13" s="3">
        <f t="shared" si="0"/>
        <v>240</v>
      </c>
      <c r="E13" s="7">
        <v>0</v>
      </c>
      <c r="F13" s="3">
        <f t="shared" si="0"/>
        <v>0</v>
      </c>
    </row>
    <row r="14" spans="2:15" s="5" customFormat="1" x14ac:dyDescent="0.55000000000000004">
      <c r="B14" s="4" t="s">
        <v>12</v>
      </c>
      <c r="C14" s="4">
        <f>SUM(C8:C13)</f>
        <v>173</v>
      </c>
      <c r="D14" s="4">
        <f t="shared" ref="D14:F14" si="1">SUM(D8:D13)</f>
        <v>2076</v>
      </c>
      <c r="E14" s="4">
        <f t="shared" si="1"/>
        <v>163</v>
      </c>
      <c r="F14" s="4">
        <f t="shared" si="1"/>
        <v>1156</v>
      </c>
      <c r="G14" s="13"/>
    </row>
    <row r="15" spans="2:15" x14ac:dyDescent="0.55000000000000004">
      <c r="F15" s="1"/>
    </row>
    <row r="16" spans="2:15" x14ac:dyDescent="0.55000000000000004">
      <c r="B16" s="2" t="s">
        <v>28</v>
      </c>
      <c r="C16" s="7">
        <v>80</v>
      </c>
      <c r="D16" s="3">
        <f t="shared" ref="D16:F30" si="2">C16*12</f>
        <v>960</v>
      </c>
      <c r="E16" s="7">
        <v>12</v>
      </c>
      <c r="F16" s="3">
        <f t="shared" si="2"/>
        <v>144</v>
      </c>
    </row>
    <row r="17" spans="2:7" x14ac:dyDescent="0.55000000000000004">
      <c r="B17" s="2" t="s">
        <v>7</v>
      </c>
      <c r="C17" s="7">
        <v>5</v>
      </c>
      <c r="D17" s="3">
        <f t="shared" si="2"/>
        <v>60</v>
      </c>
      <c r="E17" s="7">
        <v>0</v>
      </c>
      <c r="F17" s="3">
        <f t="shared" si="2"/>
        <v>0</v>
      </c>
    </row>
    <row r="18" spans="2:7" x14ac:dyDescent="0.55000000000000004">
      <c r="B18" s="2" t="s">
        <v>34</v>
      </c>
      <c r="C18" s="7">
        <v>4</v>
      </c>
      <c r="D18" s="3">
        <f t="shared" si="2"/>
        <v>48</v>
      </c>
      <c r="E18" s="7">
        <v>6</v>
      </c>
      <c r="F18" s="3">
        <f t="shared" si="2"/>
        <v>72</v>
      </c>
      <c r="G18" t="s">
        <v>31</v>
      </c>
    </row>
    <row r="19" spans="2:7" x14ac:dyDescent="0.55000000000000004">
      <c r="B19" s="2" t="s">
        <v>0</v>
      </c>
      <c r="C19" s="7">
        <v>3</v>
      </c>
      <c r="D19" s="3">
        <f t="shared" si="2"/>
        <v>36</v>
      </c>
      <c r="E19" s="7">
        <v>3</v>
      </c>
      <c r="F19" s="3">
        <f t="shared" si="2"/>
        <v>36</v>
      </c>
    </row>
    <row r="20" spans="2:7" x14ac:dyDescent="0.55000000000000004">
      <c r="B20" s="2" t="s">
        <v>35</v>
      </c>
      <c r="C20" s="7">
        <v>4</v>
      </c>
      <c r="D20" s="3">
        <f t="shared" ref="D20" si="3">C20*12</f>
        <v>48</v>
      </c>
      <c r="E20" s="7">
        <v>4</v>
      </c>
      <c r="F20" s="3">
        <f t="shared" ref="F20" si="4">E20*12</f>
        <v>48</v>
      </c>
    </row>
    <row r="21" spans="2:7" x14ac:dyDescent="0.55000000000000004">
      <c r="B21" s="2" t="s">
        <v>1</v>
      </c>
      <c r="C21" s="7">
        <v>2</v>
      </c>
      <c r="D21" s="3">
        <f t="shared" si="2"/>
        <v>24</v>
      </c>
      <c r="E21" s="7">
        <v>2</v>
      </c>
      <c r="F21" s="3">
        <f t="shared" si="2"/>
        <v>24</v>
      </c>
    </row>
    <row r="22" spans="2:7" x14ac:dyDescent="0.55000000000000004">
      <c r="B22" s="2" t="s">
        <v>2</v>
      </c>
      <c r="C22" s="7">
        <v>1</v>
      </c>
      <c r="D22" s="3">
        <f t="shared" si="2"/>
        <v>12</v>
      </c>
      <c r="E22" s="7">
        <v>1</v>
      </c>
      <c r="F22" s="3">
        <f t="shared" si="2"/>
        <v>12</v>
      </c>
    </row>
    <row r="23" spans="2:7" x14ac:dyDescent="0.55000000000000004">
      <c r="B23" s="2" t="s">
        <v>3</v>
      </c>
      <c r="C23" s="7">
        <v>5</v>
      </c>
      <c r="D23" s="3">
        <f t="shared" si="2"/>
        <v>60</v>
      </c>
      <c r="E23" s="7">
        <v>5</v>
      </c>
      <c r="F23" s="3">
        <f t="shared" si="2"/>
        <v>60</v>
      </c>
    </row>
    <row r="24" spans="2:7" x14ac:dyDescent="0.55000000000000004">
      <c r="B24" s="2" t="s">
        <v>4</v>
      </c>
      <c r="C24" s="7">
        <v>3</v>
      </c>
      <c r="D24" s="3">
        <f t="shared" si="2"/>
        <v>36</v>
      </c>
      <c r="E24" s="7">
        <v>3</v>
      </c>
      <c r="F24" s="3">
        <f t="shared" si="2"/>
        <v>36</v>
      </c>
    </row>
    <row r="25" spans="2:7" x14ac:dyDescent="0.55000000000000004">
      <c r="B25" s="2" t="s">
        <v>15</v>
      </c>
      <c r="C25" s="7">
        <v>4</v>
      </c>
      <c r="D25" s="3">
        <f t="shared" si="2"/>
        <v>48</v>
      </c>
      <c r="E25" s="7">
        <v>4</v>
      </c>
      <c r="F25" s="3">
        <f t="shared" si="2"/>
        <v>48</v>
      </c>
      <c r="G25" t="s">
        <v>25</v>
      </c>
    </row>
    <row r="26" spans="2:7" x14ac:dyDescent="0.55000000000000004">
      <c r="B26" s="2" t="s">
        <v>16</v>
      </c>
      <c r="C26" s="21"/>
      <c r="D26" s="8">
        <v>30</v>
      </c>
      <c r="E26" s="21"/>
      <c r="F26" s="8">
        <v>20</v>
      </c>
    </row>
    <row r="27" spans="2:7" x14ac:dyDescent="0.55000000000000004">
      <c r="B27" s="2" t="s">
        <v>8</v>
      </c>
      <c r="C27" s="21"/>
      <c r="D27" s="8">
        <v>0</v>
      </c>
      <c r="E27" s="21"/>
      <c r="F27" s="8">
        <v>200</v>
      </c>
      <c r="G27" t="s">
        <v>26</v>
      </c>
    </row>
    <row r="28" spans="2:7" s="5" customFormat="1" x14ac:dyDescent="0.55000000000000004">
      <c r="B28" s="4" t="s">
        <v>10</v>
      </c>
      <c r="C28" s="4">
        <f>SUM(C16:C27)</f>
        <v>111</v>
      </c>
      <c r="D28" s="6">
        <f>SUM(D16:D27)</f>
        <v>1362</v>
      </c>
      <c r="E28" s="4">
        <f>SUM(E16:E27)</f>
        <v>40</v>
      </c>
      <c r="F28" s="6">
        <f>SUM(F16:F27)</f>
        <v>700</v>
      </c>
      <c r="G28" s="13"/>
    </row>
    <row r="29" spans="2:7" x14ac:dyDescent="0.55000000000000004">
      <c r="F29" s="1"/>
    </row>
    <row r="30" spans="2:7" ht="19" customHeight="1" x14ac:dyDescent="0.55000000000000004">
      <c r="B30" s="2" t="s">
        <v>14</v>
      </c>
      <c r="C30" s="7">
        <v>0</v>
      </c>
      <c r="D30" s="3">
        <f t="shared" si="2"/>
        <v>0</v>
      </c>
      <c r="E30" s="7">
        <v>50</v>
      </c>
      <c r="F30" s="3">
        <f t="shared" si="2"/>
        <v>600</v>
      </c>
    </row>
    <row r="31" spans="2:7" s="5" customFormat="1" x14ac:dyDescent="0.55000000000000004">
      <c r="B31" s="4" t="s">
        <v>9</v>
      </c>
      <c r="C31" s="4">
        <f>SUM(C30)</f>
        <v>0</v>
      </c>
      <c r="D31" s="4">
        <f>SUM(D30)</f>
        <v>0</v>
      </c>
      <c r="E31" s="4">
        <f>SUM(E30)</f>
        <v>50</v>
      </c>
      <c r="F31" s="4">
        <f>SUM(F30)</f>
        <v>600</v>
      </c>
      <c r="G31" s="13"/>
    </row>
    <row r="32" spans="2:7" x14ac:dyDescent="0.55000000000000004">
      <c r="C32" s="25" t="s">
        <v>18</v>
      </c>
      <c r="D32" s="25"/>
      <c r="E32" s="21" t="s">
        <v>19</v>
      </c>
      <c r="F32" s="21"/>
      <c r="G32" s="13" t="s">
        <v>20</v>
      </c>
    </row>
    <row r="33" spans="2:8" x14ac:dyDescent="0.55000000000000004">
      <c r="B33" s="4" t="s">
        <v>21</v>
      </c>
      <c r="C33" s="22"/>
      <c r="D33" s="10">
        <f>D6/1.08*8%+D14/1.1*0.1-D28/1.1*0.1-D31/1.08*8%</f>
        <v>69.353535353535364</v>
      </c>
      <c r="E33" s="26"/>
      <c r="F33" s="10">
        <f>F6/1.08*8%+F14/1.1*0.1-F28/1.1*0.1-F31/1.08*8%</f>
        <v>5.8989898989898961</v>
      </c>
      <c r="G33" s="14">
        <f>D33+F33</f>
        <v>75.25252525252526</v>
      </c>
    </row>
    <row r="34" spans="2:8" x14ac:dyDescent="0.55000000000000004">
      <c r="B34" s="4" t="s">
        <v>22</v>
      </c>
      <c r="C34" s="23"/>
      <c r="D34" s="10">
        <f>D6/1.08*8%*0.4+D8/1.1*0.1*0.1+D9/1.1*0.1*0.2+D10/1.1*0.1*0.4+D11/1.1*0.1*0.3+D12/1.1*0.1*0.5+D13/1.1*0.1*0.6</f>
        <v>47.268686868686871</v>
      </c>
      <c r="E34" s="27"/>
      <c r="F34" s="10">
        <f>F6/1.08*8%*0.4+F8/1.1*0.1*0.1+F9/1.1*0.1*0.2+F10/1.1*0.1*0.4+F11/1.1*0.1*0.3+F12/1.1*0.1*0.5+F13/1.1*0.1*0.6</f>
        <v>35.155555555555559</v>
      </c>
      <c r="G34" s="14">
        <f t="shared" ref="G34:G35" si="5">D34+F34</f>
        <v>82.424242424242436</v>
      </c>
    </row>
    <row r="35" spans="2:8" x14ac:dyDescent="0.55000000000000004">
      <c r="B35" s="4" t="s">
        <v>17</v>
      </c>
      <c r="C35" s="24"/>
      <c r="D35" s="10">
        <f>D33-D34</f>
        <v>22.084848484848493</v>
      </c>
      <c r="E35" s="28"/>
      <c r="F35" s="10">
        <f>F33-F34</f>
        <v>-29.256565656565662</v>
      </c>
      <c r="G35" s="14">
        <f t="shared" si="5"/>
        <v>-7.1717171717171695</v>
      </c>
      <c r="H35" t="s">
        <v>33</v>
      </c>
    </row>
    <row r="36" spans="2:8" ht="22.5" x14ac:dyDescent="0.55000000000000004">
      <c r="C36" s="16" t="s">
        <v>29</v>
      </c>
    </row>
    <row r="37" spans="2:8" ht="22.5" x14ac:dyDescent="0.55000000000000004">
      <c r="C37" s="17" t="s">
        <v>30</v>
      </c>
    </row>
  </sheetData>
  <mergeCells count="9">
    <mergeCell ref="N5:O5"/>
    <mergeCell ref="C26:C27"/>
    <mergeCell ref="C33:C35"/>
    <mergeCell ref="C3:D3"/>
    <mergeCell ref="E26:E27"/>
    <mergeCell ref="E33:E35"/>
    <mergeCell ref="E3:F3"/>
    <mergeCell ref="C32:D32"/>
    <mergeCell ref="E32:F3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簡易課税シュミレーション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sato</cp:lastModifiedBy>
  <dcterms:created xsi:type="dcterms:W3CDTF">2022-06-16T08:56:17Z</dcterms:created>
  <dcterms:modified xsi:type="dcterms:W3CDTF">2022-09-29T11:18:30Z</dcterms:modified>
</cp:coreProperties>
</file>